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y\OneDrive - Neutec Group, Inc\Development Projects\Isotherm Testing Prototype and Service\"/>
    </mc:Choice>
  </mc:AlternateContent>
  <xr:revisionPtr revIDLastSave="268" documentId="13_ncr:4000b_{9D6A5DB8-D816-48DB-9C5F-B3965320F642}" xr6:coauthVersionLast="45" xr6:coauthVersionMax="45" xr10:uidLastSave="{3995E1C0-8D63-49CC-9896-654635FE162A}"/>
  <bookViews>
    <workbookView xWindow="28680" yWindow="-120" windowWidth="29040" windowHeight="16440" xr2:uid="{00000000-000D-0000-FFFF-FFFF00000000}"/>
  </bookViews>
  <sheets>
    <sheet name="Data Collection" sheetId="6" r:id="rId1"/>
    <sheet name="Isotherm Modeling" sheetId="1" r:id="rId2"/>
  </sheets>
  <definedNames>
    <definedName name="solver_adj" localSheetId="1" hidden="1">'Isotherm Modeling'!$H$5:$H$7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'Isotherm Modeling'!$E$19</definedName>
    <definedName name="solver_pre" localSheetId="1" hidden="1">0.000001</definedName>
    <definedName name="solver_rbv" localSheetId="1" hidden="1">1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6" l="1"/>
  <c r="C10" i="6" l="1"/>
  <c r="C11" i="6"/>
  <c r="C12" i="6"/>
  <c r="C13" i="6"/>
  <c r="C14" i="6"/>
  <c r="C15" i="6"/>
  <c r="C16" i="6"/>
  <c r="C17" i="6"/>
  <c r="C18" i="6"/>
  <c r="C19" i="6"/>
  <c r="C9" i="6"/>
  <c r="J9" i="6"/>
  <c r="J10" i="6"/>
  <c r="J11" i="6"/>
  <c r="J12" i="6"/>
  <c r="J13" i="6"/>
  <c r="J14" i="6"/>
  <c r="J15" i="6"/>
  <c r="J16" i="6"/>
  <c r="J17" i="6"/>
  <c r="J18" i="6"/>
  <c r="J19" i="6"/>
  <c r="J8" i="6"/>
  <c r="J35" i="6" l="1"/>
  <c r="J36" i="6"/>
  <c r="J37" i="6"/>
  <c r="J27" i="6"/>
  <c r="J28" i="6"/>
  <c r="J29" i="6"/>
  <c r="J30" i="6"/>
  <c r="J31" i="6"/>
  <c r="J32" i="6"/>
  <c r="J33" i="6"/>
  <c r="J34" i="6"/>
  <c r="J26" i="6"/>
  <c r="H9" i="6" l="1"/>
  <c r="H10" i="6"/>
  <c r="H11" i="6"/>
  <c r="H12" i="6"/>
  <c r="H13" i="6"/>
  <c r="H14" i="6"/>
  <c r="H15" i="6"/>
  <c r="H16" i="6"/>
  <c r="H17" i="6"/>
  <c r="H18" i="6"/>
  <c r="H19" i="6"/>
  <c r="H8" i="6"/>
  <c r="K18" i="6" l="1"/>
  <c r="K36" i="6" s="1"/>
  <c r="K10" i="6"/>
  <c r="K28" i="6" s="1"/>
  <c r="K9" i="6"/>
  <c r="K27" i="6" s="1"/>
  <c r="K19" i="6"/>
  <c r="K37" i="6" s="1"/>
  <c r="K17" i="6" l="1"/>
  <c r="K35" i="6" s="1"/>
  <c r="K16" i="6"/>
  <c r="K34" i="6" s="1"/>
  <c r="K15" i="6"/>
  <c r="K33" i="6" s="1"/>
  <c r="K14" i="6"/>
  <c r="K32" i="6" s="1"/>
  <c r="K13" i="6"/>
  <c r="K31" i="6" s="1"/>
  <c r="K8" i="6"/>
  <c r="K26" i="6" s="1"/>
  <c r="K12" i="6"/>
  <c r="K30" i="6" s="1"/>
  <c r="K11" i="6"/>
  <c r="K29" i="6" s="1"/>
  <c r="O4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5" i="1"/>
  <c r="O6" i="1"/>
  <c r="D12" i="1"/>
  <c r="E12" i="1" s="1"/>
  <c r="D6" i="1"/>
  <c r="E6" i="1" s="1"/>
  <c r="D13" i="1"/>
  <c r="E13" i="1" s="1"/>
  <c r="D16" i="1"/>
  <c r="E16" i="1" s="1"/>
  <c r="D10" i="1"/>
  <c r="E10" i="1" s="1"/>
  <c r="D15" i="1"/>
  <c r="E15" i="1" s="1"/>
  <c r="D11" i="1"/>
  <c r="E11" i="1" s="1"/>
  <c r="D7" i="1"/>
  <c r="E7" i="1" s="1"/>
  <c r="D9" i="1"/>
  <c r="E9" i="1" s="1"/>
  <c r="D14" i="1"/>
  <c r="E14" i="1" s="1"/>
  <c r="D17" i="1"/>
  <c r="E17" i="1" s="1"/>
  <c r="D8" i="1"/>
  <c r="E8" i="1" s="1"/>
  <c r="E19" i="1" l="1"/>
  <c r="H9" i="1"/>
</calcChain>
</file>

<file path=xl/sharedStrings.xml><?xml version="1.0" encoding="utf-8"?>
<sst xmlns="http://schemas.openxmlformats.org/spreadsheetml/2006/main" count="37" uniqueCount="33">
  <si>
    <t>Sample #</t>
  </si>
  <si>
    <t>GAB isotherm equation</t>
  </si>
  <si>
    <t>GAB</t>
  </si>
  <si>
    <t>mo</t>
  </si>
  <si>
    <t>C1</t>
  </si>
  <si>
    <t>k</t>
  </si>
  <si>
    <t>m = moisture content</t>
  </si>
  <si>
    <t>aw = water activity</t>
  </si>
  <si>
    <t>mo = monolayer moisture</t>
  </si>
  <si>
    <t>C1 &amp; k = constants</t>
  </si>
  <si>
    <t>C range:  1-20</t>
  </si>
  <si>
    <t>Kb range 0.70 to 1</t>
  </si>
  <si>
    <t>Initial Moisture Content</t>
  </si>
  <si>
    <t>Water Activity</t>
  </si>
  <si>
    <t xml:space="preserve">% Mois </t>
  </si>
  <si>
    <t>Time Elapsed (hr)</t>
  </si>
  <si>
    <t>Test Number</t>
  </si>
  <si>
    <t>Start Weight</t>
  </si>
  <si>
    <t>Empty Dish and Lid Wt (g)</t>
  </si>
  <si>
    <t>Initial Water Activity</t>
  </si>
  <si>
    <t>On Screen Aw</t>
  </si>
  <si>
    <t>Start Time</t>
  </si>
  <si>
    <t>Initial Sample Weight (g)</t>
  </si>
  <si>
    <t>Final Sample Wt</t>
  </si>
  <si>
    <t>Moisture Content</t>
  </si>
  <si>
    <t>Moisture Isotherm GAB Modeling</t>
  </si>
  <si>
    <t>SSE</t>
  </si>
  <si>
    <t>Moisture Content Prediction from Water Activity</t>
  </si>
  <si>
    <t>Water Actiivity</t>
  </si>
  <si>
    <r>
      <t>R</t>
    </r>
    <r>
      <rPr>
        <b/>
        <vertAlign val="superscript"/>
        <sz val="10"/>
        <rFont val="Arial"/>
        <family val="2"/>
      </rPr>
      <t>2</t>
    </r>
  </si>
  <si>
    <t>Sq Diff</t>
  </si>
  <si>
    <t>End Weight</t>
  </si>
  <si>
    <t>End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</si>
</sst>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2" xfId="1" applyBorder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0" xfId="1" applyAlignment="1">
      <alignment horizontal="center"/>
    </xf>
    <xf numFmtId="2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1BA12CF6-BB65-46BE-A142-0AE63F978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Moisture Sorption Isotherm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Collection'!$J$26:$J$37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'Data Collection'!$K$26:$K$37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C-46E2-B23B-814B97007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757632"/>
        <c:axId val="926752384"/>
      </c:scatterChart>
      <c:valAx>
        <c:axId val="9267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Activity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752384"/>
        <c:crosses val="autoZero"/>
        <c:crossBetween val="midCat"/>
      </c:valAx>
      <c:valAx>
        <c:axId val="926752384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Moisture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757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Moisture Sorption Isotherm</a:t>
            </a:r>
          </a:p>
        </c:rich>
      </c:tx>
      <c:layout>
        <c:manualLayout>
          <c:xMode val="edge"/>
          <c:yMode val="edge"/>
          <c:x val="0.35714314012635212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601135814005526E-2"/>
          <c:y val="0.16269866266716659"/>
          <c:w val="0.87466364835830124"/>
          <c:h val="0.67301762279715038"/>
        </c:manualLayout>
      </c:layout>
      <c:scatterChart>
        <c:scatterStyle val="lineMarker"/>
        <c:varyColors val="0"/>
        <c:ser>
          <c:idx val="0"/>
          <c:order val="0"/>
          <c:tx>
            <c:v>Isotherm Data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'Isotherm Modeling'!$B$5:$B$17</c:f>
              <c:numCache>
                <c:formatCode>0.000</c:formatCode>
                <c:ptCount val="13"/>
                <c:pt idx="1">
                  <c:v>6.8000000000000005E-2</c:v>
                </c:pt>
                <c:pt idx="2">
                  <c:v>0.18099999999999999</c:v>
                </c:pt>
                <c:pt idx="3">
                  <c:v>0.18099999999999999</c:v>
                </c:pt>
                <c:pt idx="4">
                  <c:v>0.371</c:v>
                </c:pt>
                <c:pt idx="5">
                  <c:v>0.3715</c:v>
                </c:pt>
                <c:pt idx="6">
                  <c:v>0.45300000000000001</c:v>
                </c:pt>
                <c:pt idx="7">
                  <c:v>0.45550000000000002</c:v>
                </c:pt>
                <c:pt idx="8">
                  <c:v>0.53150000000000008</c:v>
                </c:pt>
                <c:pt idx="9">
                  <c:v>0.53449999999999998</c:v>
                </c:pt>
                <c:pt idx="10">
                  <c:v>0.74049999999999994</c:v>
                </c:pt>
                <c:pt idx="11">
                  <c:v>0.74150000000000005</c:v>
                </c:pt>
                <c:pt idx="12">
                  <c:v>0.84349999999999992</c:v>
                </c:pt>
              </c:numCache>
            </c:numRef>
          </c:xVal>
          <c:yVal>
            <c:numRef>
              <c:f>'Isotherm Modeling'!$D$5:$D$17</c:f>
              <c:numCache>
                <c:formatCode>0.00</c:formatCode>
                <c:ptCount val="13"/>
                <c:pt idx="1">
                  <c:v>3.217737402738444</c:v>
                </c:pt>
                <c:pt idx="2">
                  <c:v>3.6718555255331813</c:v>
                </c:pt>
                <c:pt idx="3">
                  <c:v>3.6718555255331813</c:v>
                </c:pt>
                <c:pt idx="4">
                  <c:v>4.8045211164089938</c:v>
                </c:pt>
                <c:pt idx="5">
                  <c:v>4.8084214955399371</c:v>
                </c:pt>
                <c:pt idx="6">
                  <c:v>5.5416258691719671</c:v>
                </c:pt>
                <c:pt idx="7">
                  <c:v>5.5676652651795848</c:v>
                </c:pt>
                <c:pt idx="8">
                  <c:v>6.4954463188642997</c:v>
                </c:pt>
                <c:pt idx="9">
                  <c:v>6.5384522884838017</c:v>
                </c:pt>
                <c:pt idx="10">
                  <c:v>11.988212783546048</c:v>
                </c:pt>
                <c:pt idx="11">
                  <c:v>12.036911775418801</c:v>
                </c:pt>
                <c:pt idx="12">
                  <c:v>20.552705437539885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96-4C2F-92E3-75EF75C711D4}"/>
            </c:ext>
          </c:extLst>
        </c:ser>
        <c:ser>
          <c:idx val="1"/>
          <c:order val="1"/>
          <c:tx>
            <c:v>GAB Model</c:v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'Isotherm Modeling'!$N$4:$N$22</c:f>
              <c:numCache>
                <c:formatCode>0.00</c:formatCode>
                <c:ptCount val="19"/>
                <c:pt idx="0" formatCode="General">
                  <c:v>0.05</c:v>
                </c:pt>
                <c:pt idx="1">
                  <c:v>0.1</c:v>
                </c:pt>
                <c:pt idx="2">
                  <c:v>0.37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</c:numCache>
            </c:numRef>
          </c:xVal>
          <c:yVal>
            <c:numRef>
              <c:f>'Isotherm Modeling'!$O$4:$O$22</c:f>
              <c:numCache>
                <c:formatCode>0.00</c:formatCode>
                <c:ptCount val="19"/>
                <c:pt idx="0">
                  <c:v>3.1542960151834945</c:v>
                </c:pt>
                <c:pt idx="1">
                  <c:v>3.3353058099204382</c:v>
                </c:pt>
                <c:pt idx="2">
                  <c:v>4.7967392876663473</c:v>
                </c:pt>
                <c:pt idx="3">
                  <c:v>3.7606238927886029</c:v>
                </c:pt>
                <c:pt idx="4">
                  <c:v>4.0159216367249506</c:v>
                </c:pt>
                <c:pt idx="5">
                  <c:v>4.3081999067604553</c:v>
                </c:pt>
                <c:pt idx="6">
                  <c:v>4.6462240392030125</c:v>
                </c:pt>
                <c:pt idx="7">
                  <c:v>5.0417063257568557</c:v>
                </c:pt>
                <c:pt idx="8">
                  <c:v>5.5106981278495528</c:v>
                </c:pt>
                <c:pt idx="9">
                  <c:v>6.0758238761225707</c:v>
                </c:pt>
                <c:pt idx="10">
                  <c:v>6.7700404525896749</c:v>
                </c:pt>
                <c:pt idx="11">
                  <c:v>7.6433029433115447</c:v>
                </c:pt>
                <c:pt idx="12">
                  <c:v>8.7751508693518296</c:v>
                </c:pt>
                <c:pt idx="13">
                  <c:v>10.300418765384324</c:v>
                </c:pt>
                <c:pt idx="14">
                  <c:v>12.467398027090546</c:v>
                </c:pt>
                <c:pt idx="15">
                  <c:v>15.788967699306289</c:v>
                </c:pt>
                <c:pt idx="16">
                  <c:v>21.523031971894223</c:v>
                </c:pt>
                <c:pt idx="17">
                  <c:v>33.79677607958736</c:v>
                </c:pt>
                <c:pt idx="18">
                  <c:v>78.643452866096339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96-4C2F-92E3-75EF75C7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821664"/>
        <c:axId val="1"/>
      </c:scatterChart>
      <c:valAx>
        <c:axId val="99082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Activity</a:t>
                </a:r>
              </a:p>
            </c:rich>
          </c:tx>
          <c:layout>
            <c:manualLayout>
              <c:xMode val="edge"/>
              <c:yMode val="edge"/>
              <c:x val="0.46226443392689121"/>
              <c:y val="0.909525809273840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Moisture Content (%)</a:t>
                </a:r>
              </a:p>
            </c:rich>
          </c:tx>
          <c:layout>
            <c:manualLayout>
              <c:xMode val="edge"/>
              <c:yMode val="edge"/>
              <c:x val="2.15633423180593E-2"/>
              <c:y val="0.316667416572928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0821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23</xdr:row>
      <xdr:rowOff>19050</xdr:rowOff>
    </xdr:from>
    <xdr:to>
      <xdr:col>7</xdr:col>
      <xdr:colOff>1076325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47625</xdr:rowOff>
        </xdr:from>
        <xdr:to>
          <xdr:col>11</xdr:col>
          <xdr:colOff>428625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533400</xdr:colOff>
      <xdr:row>22</xdr:row>
      <xdr:rowOff>85725</xdr:rowOff>
    </xdr:from>
    <xdr:to>
      <xdr:col>12</xdr:col>
      <xdr:colOff>285750</xdr:colOff>
      <xdr:row>47</xdr:row>
      <xdr:rowOff>38100</xdr:rowOff>
    </xdr:to>
    <xdr:graphicFrame macro="">
      <xdr:nvGraphicFramePr>
        <xdr:cNvPr id="1031" name="Chart 2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A008-01AF-423E-A162-60A1566333CD}">
  <dimension ref="A1:R37"/>
  <sheetViews>
    <sheetView tabSelected="1" workbookViewId="0">
      <selection activeCell="F10" sqref="F10:F11"/>
    </sheetView>
  </sheetViews>
  <sheetFormatPr defaultRowHeight="12.75" x14ac:dyDescent="0.2"/>
  <cols>
    <col min="1" max="1" width="21.85546875" style="8" customWidth="1"/>
    <col min="2" max="2" width="13.7109375" style="8" bestFit="1" customWidth="1"/>
    <col min="3" max="3" width="17.42578125" style="8" customWidth="1"/>
    <col min="4" max="4" width="16" style="8" customWidth="1"/>
    <col min="5" max="5" width="15.7109375" style="8" customWidth="1"/>
    <col min="6" max="6" width="16.140625" style="8" customWidth="1"/>
    <col min="7" max="7" width="17" style="8" bestFit="1" customWidth="1"/>
    <col min="8" max="8" width="20.5703125" style="8" bestFit="1" customWidth="1"/>
    <col min="9" max="10" width="15.5703125" style="8" customWidth="1"/>
    <col min="11" max="11" width="17" style="8" bestFit="1" customWidth="1"/>
    <col min="12" max="12" width="20.5703125" style="8" bestFit="1" customWidth="1"/>
    <col min="13" max="13" width="17.5703125" style="8" customWidth="1"/>
    <col min="14" max="14" width="15.85546875" style="8" bestFit="1" customWidth="1"/>
    <col min="15" max="15" width="17" style="8" bestFit="1" customWidth="1"/>
    <col min="16" max="16" width="20.5703125" style="8" bestFit="1" customWidth="1"/>
    <col min="17" max="18" width="17" style="8" bestFit="1" customWidth="1"/>
    <col min="19" max="19" width="9.140625" style="8"/>
    <col min="20" max="20" width="16.28515625" style="8" bestFit="1" customWidth="1"/>
    <col min="21" max="16384" width="9.140625" style="8"/>
  </cols>
  <sheetData>
    <row r="1" spans="1:18" ht="13.5" thickBot="1" x14ac:dyDescent="0.25">
      <c r="C1" s="9"/>
      <c r="D1" s="9"/>
    </row>
    <row r="2" spans="1:18" ht="13.5" thickBot="1" x14ac:dyDescent="0.25">
      <c r="A2" s="17" t="s">
        <v>12</v>
      </c>
      <c r="B2" s="11"/>
      <c r="C2" s="12"/>
      <c r="D2" s="17" t="s">
        <v>22</v>
      </c>
      <c r="E2" s="11">
        <f>C8-E3</f>
        <v>0</v>
      </c>
    </row>
    <row r="3" spans="1:18" ht="13.5" thickBot="1" x14ac:dyDescent="0.25">
      <c r="A3" s="17" t="s">
        <v>19</v>
      </c>
      <c r="B3" s="11"/>
      <c r="D3" s="17" t="s">
        <v>18</v>
      </c>
      <c r="E3" s="11"/>
    </row>
    <row r="6" spans="1:1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10"/>
      <c r="N6" s="10"/>
      <c r="O6" s="10"/>
      <c r="P6" s="10"/>
      <c r="Q6" s="10"/>
      <c r="R6" s="10"/>
    </row>
    <row r="7" spans="1:18" ht="13.5" thickBot="1" x14ac:dyDescent="0.25">
      <c r="A7" s="13" t="s">
        <v>16</v>
      </c>
      <c r="B7" s="13" t="s">
        <v>13</v>
      </c>
      <c r="C7" s="13" t="s">
        <v>17</v>
      </c>
      <c r="D7" s="13" t="s">
        <v>21</v>
      </c>
      <c r="E7" s="13" t="s">
        <v>20</v>
      </c>
      <c r="F7" s="13" t="s">
        <v>31</v>
      </c>
      <c r="G7" s="13" t="s">
        <v>32</v>
      </c>
      <c r="H7" s="13" t="s">
        <v>15</v>
      </c>
      <c r="J7" s="13" t="s">
        <v>23</v>
      </c>
      <c r="K7" s="13" t="s">
        <v>14</v>
      </c>
    </row>
    <row r="8" spans="1:18" x14ac:dyDescent="0.2">
      <c r="A8" s="14">
        <v>1</v>
      </c>
      <c r="B8" s="14"/>
      <c r="C8" s="14">
        <v>0</v>
      </c>
      <c r="D8" s="15"/>
      <c r="E8" s="14"/>
      <c r="F8" s="14">
        <v>0</v>
      </c>
      <c r="G8" s="15"/>
      <c r="H8" s="16">
        <f t="shared" ref="H8:H19" si="0">(G8-D8)*24</f>
        <v>0</v>
      </c>
      <c r="J8" s="14">
        <f>F8</f>
        <v>0</v>
      </c>
      <c r="K8" s="14" t="e">
        <f>(((($B$2/100)*$E$2)+(J8-$E$2))/J8)*100</f>
        <v>#DIV/0!</v>
      </c>
    </row>
    <row r="9" spans="1:18" x14ac:dyDescent="0.2">
      <c r="A9" s="14">
        <v>2</v>
      </c>
      <c r="B9" s="14"/>
      <c r="C9" s="14">
        <f>F8</f>
        <v>0</v>
      </c>
      <c r="D9" s="15"/>
      <c r="E9" s="14"/>
      <c r="F9" s="14"/>
      <c r="G9" s="15"/>
      <c r="H9" s="16">
        <f t="shared" si="0"/>
        <v>0</v>
      </c>
      <c r="J9" s="14">
        <f t="shared" ref="J9:J19" si="1">F9</f>
        <v>0</v>
      </c>
      <c r="K9" s="14" t="e">
        <f t="shared" ref="K9:K19" si="2">(((($B$2/100)*$E$2)+(J9-$E$2))/J9)*100</f>
        <v>#DIV/0!</v>
      </c>
    </row>
    <row r="10" spans="1:18" x14ac:dyDescent="0.2">
      <c r="A10" s="14">
        <v>3</v>
      </c>
      <c r="B10" s="14"/>
      <c r="C10" s="14">
        <f t="shared" ref="C10:C19" si="3">F9</f>
        <v>0</v>
      </c>
      <c r="D10" s="15"/>
      <c r="E10" s="14"/>
      <c r="F10" s="14"/>
      <c r="G10" s="15"/>
      <c r="H10" s="16">
        <f t="shared" si="0"/>
        <v>0</v>
      </c>
      <c r="J10" s="14">
        <f t="shared" si="1"/>
        <v>0</v>
      </c>
      <c r="K10" s="14" t="e">
        <f t="shared" si="2"/>
        <v>#DIV/0!</v>
      </c>
    </row>
    <row r="11" spans="1:18" x14ac:dyDescent="0.2">
      <c r="A11" s="14">
        <v>4</v>
      </c>
      <c r="B11" s="14"/>
      <c r="C11" s="14">
        <f t="shared" si="3"/>
        <v>0</v>
      </c>
      <c r="D11" s="14"/>
      <c r="G11" s="14"/>
      <c r="H11" s="16">
        <f t="shared" si="0"/>
        <v>0</v>
      </c>
      <c r="J11" s="14">
        <f t="shared" si="1"/>
        <v>0</v>
      </c>
      <c r="K11" s="14" t="e">
        <f t="shared" si="2"/>
        <v>#DIV/0!</v>
      </c>
    </row>
    <row r="12" spans="1:18" x14ac:dyDescent="0.2">
      <c r="A12" s="14">
        <v>5</v>
      </c>
      <c r="B12" s="14"/>
      <c r="C12" s="14">
        <f t="shared" si="3"/>
        <v>0</v>
      </c>
      <c r="D12" s="14"/>
      <c r="G12" s="14"/>
      <c r="H12" s="16">
        <f t="shared" si="0"/>
        <v>0</v>
      </c>
      <c r="J12" s="14">
        <f t="shared" si="1"/>
        <v>0</v>
      </c>
      <c r="K12" s="14" t="e">
        <f t="shared" si="2"/>
        <v>#DIV/0!</v>
      </c>
    </row>
    <row r="13" spans="1:18" x14ac:dyDescent="0.2">
      <c r="A13" s="14">
        <v>6</v>
      </c>
      <c r="B13" s="14"/>
      <c r="C13" s="14">
        <f t="shared" si="3"/>
        <v>0</v>
      </c>
      <c r="D13" s="14"/>
      <c r="G13" s="14"/>
      <c r="H13" s="16">
        <f t="shared" si="0"/>
        <v>0</v>
      </c>
      <c r="J13" s="14">
        <f t="shared" si="1"/>
        <v>0</v>
      </c>
      <c r="K13" s="14" t="e">
        <f t="shared" si="2"/>
        <v>#DIV/0!</v>
      </c>
    </row>
    <row r="14" spans="1:18" x14ac:dyDescent="0.2">
      <c r="A14" s="14">
        <v>7</v>
      </c>
      <c r="B14" s="14"/>
      <c r="C14" s="14">
        <f t="shared" si="3"/>
        <v>0</v>
      </c>
      <c r="D14" s="14"/>
      <c r="G14" s="14"/>
      <c r="H14" s="16">
        <f t="shared" si="0"/>
        <v>0</v>
      </c>
      <c r="J14" s="14">
        <f t="shared" si="1"/>
        <v>0</v>
      </c>
      <c r="K14" s="14" t="e">
        <f t="shared" si="2"/>
        <v>#DIV/0!</v>
      </c>
    </row>
    <row r="15" spans="1:18" x14ac:dyDescent="0.2">
      <c r="A15" s="14">
        <v>8</v>
      </c>
      <c r="B15" s="14"/>
      <c r="C15" s="14">
        <f t="shared" si="3"/>
        <v>0</v>
      </c>
      <c r="D15" s="14"/>
      <c r="G15" s="14"/>
      <c r="H15" s="16">
        <f t="shared" si="0"/>
        <v>0</v>
      </c>
      <c r="J15" s="14">
        <f t="shared" si="1"/>
        <v>0</v>
      </c>
      <c r="K15" s="14" t="e">
        <f t="shared" si="2"/>
        <v>#DIV/0!</v>
      </c>
    </row>
    <row r="16" spans="1:18" x14ac:dyDescent="0.2">
      <c r="A16" s="14">
        <v>9</v>
      </c>
      <c r="B16" s="14"/>
      <c r="C16" s="14">
        <f t="shared" si="3"/>
        <v>0</v>
      </c>
      <c r="D16" s="14"/>
      <c r="G16" s="14"/>
      <c r="H16" s="16">
        <f t="shared" si="0"/>
        <v>0</v>
      </c>
      <c r="J16" s="14">
        <f t="shared" si="1"/>
        <v>0</v>
      </c>
      <c r="K16" s="14" t="e">
        <f t="shared" si="2"/>
        <v>#DIV/0!</v>
      </c>
    </row>
    <row r="17" spans="1:17" x14ac:dyDescent="0.2">
      <c r="A17" s="14">
        <v>10</v>
      </c>
      <c r="B17" s="14"/>
      <c r="C17" s="14">
        <f t="shared" si="3"/>
        <v>0</v>
      </c>
      <c r="D17" s="14"/>
      <c r="G17" s="14"/>
      <c r="H17" s="16">
        <f t="shared" si="0"/>
        <v>0</v>
      </c>
      <c r="J17" s="14">
        <f t="shared" si="1"/>
        <v>0</v>
      </c>
      <c r="K17" s="14" t="e">
        <f t="shared" si="2"/>
        <v>#DIV/0!</v>
      </c>
    </row>
    <row r="18" spans="1:17" x14ac:dyDescent="0.2">
      <c r="A18" s="14">
        <v>11</v>
      </c>
      <c r="B18" s="14"/>
      <c r="C18" s="14">
        <f t="shared" si="3"/>
        <v>0</v>
      </c>
      <c r="D18" s="14"/>
      <c r="G18" s="14"/>
      <c r="H18" s="16">
        <f t="shared" si="0"/>
        <v>0</v>
      </c>
      <c r="J18" s="14">
        <f t="shared" si="1"/>
        <v>0</v>
      </c>
      <c r="K18" s="14" t="e">
        <f t="shared" si="2"/>
        <v>#DIV/0!</v>
      </c>
    </row>
    <row r="19" spans="1:17" x14ac:dyDescent="0.2">
      <c r="A19" s="14">
        <v>12</v>
      </c>
      <c r="B19" s="14"/>
      <c r="C19" s="14">
        <f t="shared" si="3"/>
        <v>0</v>
      </c>
      <c r="D19" s="14"/>
      <c r="G19" s="14"/>
      <c r="H19" s="16">
        <f t="shared" si="0"/>
        <v>0</v>
      </c>
      <c r="J19" s="14">
        <f t="shared" si="1"/>
        <v>0</v>
      </c>
      <c r="K19" s="14" t="e">
        <f t="shared" si="2"/>
        <v>#DIV/0!</v>
      </c>
    </row>
    <row r="20" spans="1:17" x14ac:dyDescent="0.2">
      <c r="B20" s="14"/>
      <c r="C20" s="14"/>
      <c r="E20" s="14"/>
      <c r="M20" s="14"/>
      <c r="Q20" s="14"/>
    </row>
    <row r="21" spans="1:17" x14ac:dyDescent="0.2">
      <c r="C21" s="14"/>
      <c r="E21" s="14"/>
      <c r="M21" s="14"/>
    </row>
    <row r="22" spans="1:17" x14ac:dyDescent="0.2">
      <c r="C22" s="14"/>
      <c r="G22" s="14"/>
      <c r="M22" s="14"/>
    </row>
    <row r="23" spans="1:17" x14ac:dyDescent="0.2">
      <c r="M23" s="14"/>
    </row>
    <row r="25" spans="1:17" x14ac:dyDescent="0.2">
      <c r="J25" s="18" t="s">
        <v>13</v>
      </c>
      <c r="K25" s="18" t="s">
        <v>24</v>
      </c>
    </row>
    <row r="26" spans="1:17" x14ac:dyDescent="0.2">
      <c r="J26" s="8">
        <f>B8</f>
        <v>0</v>
      </c>
      <c r="K26" s="8" t="e">
        <f t="shared" ref="K26:K37" si="4">K8</f>
        <v>#DIV/0!</v>
      </c>
    </row>
    <row r="27" spans="1:17" x14ac:dyDescent="0.2">
      <c r="J27" s="8">
        <f t="shared" ref="J27:J37" si="5">B9</f>
        <v>0</v>
      </c>
      <c r="K27" s="8" t="e">
        <f t="shared" si="4"/>
        <v>#DIV/0!</v>
      </c>
    </row>
    <row r="28" spans="1:17" x14ac:dyDescent="0.2">
      <c r="J28" s="8">
        <f t="shared" si="5"/>
        <v>0</v>
      </c>
      <c r="K28" s="8" t="e">
        <f t="shared" si="4"/>
        <v>#DIV/0!</v>
      </c>
    </row>
    <row r="29" spans="1:17" x14ac:dyDescent="0.2">
      <c r="J29" s="8">
        <f t="shared" si="5"/>
        <v>0</v>
      </c>
      <c r="K29" s="8" t="e">
        <f t="shared" si="4"/>
        <v>#DIV/0!</v>
      </c>
    </row>
    <row r="30" spans="1:17" x14ac:dyDescent="0.2">
      <c r="J30" s="8">
        <f t="shared" si="5"/>
        <v>0</v>
      </c>
      <c r="K30" s="8" t="e">
        <f t="shared" si="4"/>
        <v>#DIV/0!</v>
      </c>
    </row>
    <row r="31" spans="1:17" x14ac:dyDescent="0.2">
      <c r="J31" s="8">
        <f t="shared" si="5"/>
        <v>0</v>
      </c>
      <c r="K31" s="8" t="e">
        <f t="shared" si="4"/>
        <v>#DIV/0!</v>
      </c>
    </row>
    <row r="32" spans="1:17" x14ac:dyDescent="0.2">
      <c r="J32" s="8">
        <f t="shared" si="5"/>
        <v>0</v>
      </c>
      <c r="K32" s="8" t="e">
        <f t="shared" si="4"/>
        <v>#DIV/0!</v>
      </c>
    </row>
    <row r="33" spans="10:11" x14ac:dyDescent="0.2">
      <c r="J33" s="8">
        <f t="shared" si="5"/>
        <v>0</v>
      </c>
      <c r="K33" s="8" t="e">
        <f t="shared" si="4"/>
        <v>#DIV/0!</v>
      </c>
    </row>
    <row r="34" spans="10:11" x14ac:dyDescent="0.2">
      <c r="J34" s="8">
        <f t="shared" si="5"/>
        <v>0</v>
      </c>
      <c r="K34" s="8" t="e">
        <f t="shared" si="4"/>
        <v>#DIV/0!</v>
      </c>
    </row>
    <row r="35" spans="10:11" x14ac:dyDescent="0.2">
      <c r="J35" s="8">
        <f t="shared" si="5"/>
        <v>0</v>
      </c>
      <c r="K35" s="8" t="e">
        <f t="shared" si="4"/>
        <v>#DIV/0!</v>
      </c>
    </row>
    <row r="36" spans="10:11" x14ac:dyDescent="0.2">
      <c r="J36" s="8">
        <f t="shared" si="5"/>
        <v>0</v>
      </c>
      <c r="K36" s="8" t="e">
        <f t="shared" si="4"/>
        <v>#DIV/0!</v>
      </c>
    </row>
    <row r="37" spans="10:11" x14ac:dyDescent="0.2">
      <c r="J37" s="8">
        <f t="shared" si="5"/>
        <v>0</v>
      </c>
      <c r="K37" s="8" t="e">
        <f t="shared" si="4"/>
        <v>#DIV/0!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workbookViewId="0">
      <selection activeCell="H5" sqref="H5"/>
    </sheetView>
  </sheetViews>
  <sheetFormatPr defaultRowHeight="12.75" x14ac:dyDescent="0.2"/>
  <cols>
    <col min="1" max="1" width="10.28515625" customWidth="1"/>
    <col min="2" max="2" width="13.7109375" bestFit="1" customWidth="1"/>
    <col min="3" max="3" width="16.42578125" bestFit="1" customWidth="1"/>
    <col min="14" max="14" width="14.85546875" customWidth="1"/>
    <col min="15" max="15" width="16.42578125" bestFit="1" customWidth="1"/>
  </cols>
  <sheetData>
    <row r="1" spans="1:18" ht="23.25" x14ac:dyDescent="0.35">
      <c r="A1" s="20" t="s">
        <v>25</v>
      </c>
      <c r="N1" s="20" t="s">
        <v>27</v>
      </c>
    </row>
    <row r="3" spans="1:18" x14ac:dyDescent="0.2">
      <c r="B3" s="3"/>
      <c r="C3" s="3"/>
      <c r="J3" s="19" t="s">
        <v>1</v>
      </c>
      <c r="N3" s="21" t="s">
        <v>28</v>
      </c>
      <c r="O3" s="21" t="s">
        <v>24</v>
      </c>
    </row>
    <row r="4" spans="1:18" x14ac:dyDescent="0.2">
      <c r="A4" s="21" t="s">
        <v>0</v>
      </c>
      <c r="B4" s="21" t="s">
        <v>13</v>
      </c>
      <c r="C4" s="21" t="s">
        <v>24</v>
      </c>
      <c r="D4" s="21" t="s">
        <v>2</v>
      </c>
      <c r="E4" s="21" t="s">
        <v>30</v>
      </c>
      <c r="N4" s="7">
        <v>0.05</v>
      </c>
      <c r="O4" s="6">
        <f>($H$6*$H$7*$H$5*N4)/((1-$H$7*N4)*(1-$H$7*N4+$H$6*$H$7*N4))</f>
        <v>3.1542960151834945</v>
      </c>
    </row>
    <row r="5" spans="1:18" x14ac:dyDescent="0.2">
      <c r="B5" s="3"/>
      <c r="C5" s="3"/>
      <c r="D5" s="2"/>
      <c r="G5" s="24" t="s">
        <v>3</v>
      </c>
      <c r="H5" s="19">
        <v>3.000317496894557</v>
      </c>
      <c r="N5" s="6">
        <v>0.1</v>
      </c>
      <c r="O5" s="6">
        <f>($H$6*$H$7*$H$5*N5)/((1-$H$7*N5)*(1-$H$7*N5+$H$6*$H$7*N5))</f>
        <v>3.3353058099204382</v>
      </c>
    </row>
    <row r="6" spans="1:18" x14ac:dyDescent="0.2">
      <c r="A6" s="22">
        <v>1</v>
      </c>
      <c r="B6" s="23">
        <v>6.8000000000000005E-2</v>
      </c>
      <c r="C6" s="6">
        <v>2.1428087068556358</v>
      </c>
      <c r="D6" s="6">
        <f t="shared" ref="D6:D17" si="0">($H$6*$H$7*$H$5*B6)/((1-$H$7*B6)*(1-$H$7*B6+$H$6*$H$7*B6))</f>
        <v>3.217737402738444</v>
      </c>
      <c r="E6" s="22">
        <f>(D6-C6)^2</f>
        <v>1.1554717012323146</v>
      </c>
      <c r="G6" s="24" t="s">
        <v>4</v>
      </c>
      <c r="H6" s="19">
        <v>9846.6515495437743</v>
      </c>
      <c r="N6" s="6">
        <v>0.37</v>
      </c>
      <c r="O6" s="6">
        <f>($H$6*$H$7*$H$5*N6)/((1-$H$7*N6)*(1-$H$7*N6+$H$6*$H$7*N6))</f>
        <v>4.7967392876663473</v>
      </c>
    </row>
    <row r="7" spans="1:18" x14ac:dyDescent="0.2">
      <c r="A7" s="22">
        <v>2</v>
      </c>
      <c r="B7" s="23">
        <v>0.18099999999999999</v>
      </c>
      <c r="C7" s="6">
        <v>3.0092871788686555</v>
      </c>
      <c r="D7" s="6">
        <f t="shared" si="0"/>
        <v>3.6718555255331813</v>
      </c>
      <c r="E7" s="22">
        <f>(D7-C7)^2</f>
        <v>0.43899681400176321</v>
      </c>
      <c r="G7" s="24" t="s">
        <v>5</v>
      </c>
      <c r="H7" s="19">
        <v>1.0124729121139153</v>
      </c>
      <c r="N7" s="6">
        <v>0.2</v>
      </c>
      <c r="O7" s="6">
        <f t="shared" ref="O7:O22" si="1">($H$6*$H$7*$H$5*N7)/((1-$H$7*N7)*(1-$H$7*N7+$H$6*$H$7*N7))</f>
        <v>3.7606238927886029</v>
      </c>
    </row>
    <row r="8" spans="1:18" x14ac:dyDescent="0.2">
      <c r="A8" s="22">
        <v>3</v>
      </c>
      <c r="B8" s="23">
        <v>0.18099999999999999</v>
      </c>
      <c r="C8" s="6">
        <v>3.0816278522700289</v>
      </c>
      <c r="D8" s="6">
        <f t="shared" si="0"/>
        <v>3.6718555255331813</v>
      </c>
      <c r="E8" s="22">
        <f t="shared" ref="E8:E16" si="2">(D8-C8)^2</f>
        <v>0.3483687062856346</v>
      </c>
      <c r="N8" s="6">
        <v>0.25</v>
      </c>
      <c r="O8" s="6">
        <f t="shared" si="1"/>
        <v>4.0159216367249506</v>
      </c>
    </row>
    <row r="9" spans="1:18" ht="14.25" x14ac:dyDescent="0.2">
      <c r="A9" s="22">
        <v>4</v>
      </c>
      <c r="B9" s="23">
        <v>0.371</v>
      </c>
      <c r="C9" s="6">
        <v>4.8580607093686243</v>
      </c>
      <c r="D9" s="6">
        <f t="shared" si="0"/>
        <v>4.8045211164089938</v>
      </c>
      <c r="E9" s="22">
        <f t="shared" si="2"/>
        <v>2.8664880142829168E-3</v>
      </c>
      <c r="G9" s="24" t="s">
        <v>29</v>
      </c>
      <c r="H9" s="24">
        <f>RSQ(D6:D17,C6:C17)</f>
        <v>0.9883844020791801</v>
      </c>
      <c r="J9" t="s">
        <v>6</v>
      </c>
      <c r="N9" s="6">
        <v>0.3</v>
      </c>
      <c r="O9" s="6">
        <f t="shared" si="1"/>
        <v>4.3081999067604553</v>
      </c>
    </row>
    <row r="10" spans="1:18" x14ac:dyDescent="0.2">
      <c r="A10" s="22">
        <v>5</v>
      </c>
      <c r="B10" s="23">
        <v>0.3715</v>
      </c>
      <c r="C10" s="6">
        <v>4.7242243810718172</v>
      </c>
      <c r="D10" s="6">
        <f t="shared" si="0"/>
        <v>4.8084214955399371</v>
      </c>
      <c r="E10" s="22">
        <f t="shared" si="2"/>
        <v>7.0891540847576933E-3</v>
      </c>
      <c r="J10" t="s">
        <v>7</v>
      </c>
      <c r="N10" s="6">
        <v>0.35</v>
      </c>
      <c r="O10" s="6">
        <f t="shared" si="1"/>
        <v>4.6462240392030125</v>
      </c>
    </row>
    <row r="11" spans="1:18" x14ac:dyDescent="0.2">
      <c r="A11" s="22">
        <v>6</v>
      </c>
      <c r="B11" s="23">
        <v>0.45300000000000001</v>
      </c>
      <c r="C11" s="6">
        <v>5.7568043861367073</v>
      </c>
      <c r="D11" s="6">
        <f t="shared" si="0"/>
        <v>5.5416258691719671</v>
      </c>
      <c r="E11" s="22">
        <f t="shared" si="2"/>
        <v>4.6301794163144991E-2</v>
      </c>
      <c r="J11" s="4" t="s">
        <v>8</v>
      </c>
      <c r="N11" s="6">
        <v>0.4</v>
      </c>
      <c r="O11" s="6">
        <f t="shared" si="1"/>
        <v>5.0417063257568557</v>
      </c>
    </row>
    <row r="12" spans="1:18" x14ac:dyDescent="0.2">
      <c r="A12" s="22">
        <v>7</v>
      </c>
      <c r="B12" s="23">
        <v>0.45550000000000002</v>
      </c>
      <c r="C12" s="6">
        <v>5.8522503608450318</v>
      </c>
      <c r="D12" s="6">
        <f t="shared" si="0"/>
        <v>5.5676652651795848</v>
      </c>
      <c r="E12" s="22">
        <f t="shared" si="2"/>
        <v>8.0988676674911608E-2</v>
      </c>
      <c r="J12" s="4" t="s">
        <v>9</v>
      </c>
      <c r="N12" s="6">
        <v>0.45</v>
      </c>
      <c r="O12" s="6">
        <f t="shared" si="1"/>
        <v>5.5106981278495528</v>
      </c>
    </row>
    <row r="13" spans="1:18" x14ac:dyDescent="0.2">
      <c r="A13" s="22">
        <v>8</v>
      </c>
      <c r="B13" s="23">
        <v>0.53150000000000008</v>
      </c>
      <c r="C13" s="6">
        <v>7.2829131652661241</v>
      </c>
      <c r="D13" s="6">
        <f t="shared" si="0"/>
        <v>6.4954463188642997</v>
      </c>
      <c r="E13" s="22">
        <f t="shared" si="2"/>
        <v>0.62010403418203452</v>
      </c>
      <c r="J13" t="s">
        <v>10</v>
      </c>
      <c r="N13" s="6">
        <v>0.5</v>
      </c>
      <c r="O13" s="6">
        <f t="shared" si="1"/>
        <v>6.0758238761225707</v>
      </c>
    </row>
    <row r="14" spans="1:18" x14ac:dyDescent="0.2">
      <c r="A14" s="22">
        <v>9</v>
      </c>
      <c r="B14" s="23">
        <v>0.53449999999999998</v>
      </c>
      <c r="C14" s="6">
        <v>7.3375570944453044</v>
      </c>
      <c r="D14" s="6">
        <f t="shared" si="0"/>
        <v>6.5384522884838017</v>
      </c>
      <c r="E14" s="22">
        <f t="shared" si="2"/>
        <v>0.63856849091077084</v>
      </c>
      <c r="J14" t="s">
        <v>11</v>
      </c>
      <c r="N14" s="6">
        <v>0.55000000000000004</v>
      </c>
      <c r="O14" s="6">
        <f t="shared" si="1"/>
        <v>6.7700404525896749</v>
      </c>
    </row>
    <row r="15" spans="1:18" x14ac:dyDescent="0.2">
      <c r="A15" s="22">
        <v>10</v>
      </c>
      <c r="B15" s="23">
        <v>0.74049999999999994</v>
      </c>
      <c r="C15" s="6">
        <v>11.497450162262373</v>
      </c>
      <c r="D15" s="6">
        <f t="shared" si="0"/>
        <v>11.988212783546048</v>
      </c>
      <c r="E15" s="22">
        <f t="shared" si="2"/>
        <v>0.24084795044922414</v>
      </c>
      <c r="N15" s="6">
        <v>0.6</v>
      </c>
      <c r="O15" s="6">
        <f t="shared" si="1"/>
        <v>7.6433029433115447</v>
      </c>
    </row>
    <row r="16" spans="1:18" x14ac:dyDescent="0.2">
      <c r="A16" s="22">
        <v>11</v>
      </c>
      <c r="B16" s="23">
        <v>0.74150000000000005</v>
      </c>
      <c r="C16" s="6">
        <v>12.071074486576961</v>
      </c>
      <c r="D16" s="6">
        <f t="shared" si="0"/>
        <v>12.036911775418801</v>
      </c>
      <c r="E16" s="22">
        <f t="shared" si="2"/>
        <v>1.1670908336758809E-3</v>
      </c>
      <c r="N16" s="6">
        <v>0.65</v>
      </c>
      <c r="O16" s="6">
        <f t="shared" si="1"/>
        <v>8.7751508693518296</v>
      </c>
      <c r="Q16" s="5"/>
      <c r="R16" s="5"/>
    </row>
    <row r="17" spans="1:16" x14ac:dyDescent="0.2">
      <c r="A17" s="22">
        <v>12</v>
      </c>
      <c r="B17" s="23">
        <v>0.84349999999999992</v>
      </c>
      <c r="C17" s="6">
        <v>20.58</v>
      </c>
      <c r="D17" s="6">
        <f t="shared" si="0"/>
        <v>20.552705437539885</v>
      </c>
      <c r="E17" s="22">
        <f>(D17-C17)^2</f>
        <v>7.449931398890385E-4</v>
      </c>
      <c r="N17" s="6">
        <v>0.7</v>
      </c>
      <c r="O17" s="6">
        <f t="shared" si="1"/>
        <v>10.300418765384324</v>
      </c>
      <c r="P17" s="5"/>
    </row>
    <row r="18" spans="1:16" x14ac:dyDescent="0.2">
      <c r="B18" s="1"/>
      <c r="C18" s="2"/>
      <c r="D18" s="2"/>
      <c r="N18" s="6">
        <v>0.75</v>
      </c>
      <c r="O18" s="6">
        <f t="shared" si="1"/>
        <v>12.467398027090546</v>
      </c>
      <c r="P18" s="5"/>
    </row>
    <row r="19" spans="1:16" x14ac:dyDescent="0.2">
      <c r="D19" s="19" t="s">
        <v>26</v>
      </c>
      <c r="E19" s="19">
        <f>SUM(E6:E17)</f>
        <v>3.5815158939724046</v>
      </c>
      <c r="N19" s="6">
        <v>0.8</v>
      </c>
      <c r="O19" s="6">
        <f t="shared" si="1"/>
        <v>15.788967699306289</v>
      </c>
    </row>
    <row r="20" spans="1:16" x14ac:dyDescent="0.2">
      <c r="N20" s="6">
        <v>0.85</v>
      </c>
      <c r="O20" s="6">
        <f t="shared" si="1"/>
        <v>21.523031971894223</v>
      </c>
    </row>
    <row r="21" spans="1:16" x14ac:dyDescent="0.2">
      <c r="C21" s="2"/>
      <c r="N21" s="6">
        <v>0.9</v>
      </c>
      <c r="O21" s="6">
        <f t="shared" si="1"/>
        <v>33.79677607958736</v>
      </c>
    </row>
    <row r="22" spans="1:16" x14ac:dyDescent="0.2">
      <c r="N22" s="6">
        <v>0.95</v>
      </c>
      <c r="O22" s="6">
        <f t="shared" si="1"/>
        <v>78.643452866096339</v>
      </c>
    </row>
  </sheetData>
  <phoneticPr fontId="1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r:id="rId4">
            <anchor moveWithCells="1">
              <from>
                <xdr:col>8</xdr:col>
                <xdr:colOff>304800</xdr:colOff>
                <xdr:row>3</xdr:row>
                <xdr:rowOff>47625</xdr:rowOff>
              </from>
              <to>
                <xdr:col>11</xdr:col>
                <xdr:colOff>428625</xdr:colOff>
                <xdr:row>6</xdr:row>
                <xdr:rowOff>9525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29D0BC4C50F4B8BB03131EE2A66AE" ma:contentTypeVersion="13" ma:contentTypeDescription="Create a new document." ma:contentTypeScope="" ma:versionID="9e46c2c00dcc049d55c5393bcf844013">
  <xsd:schema xmlns:xsd="http://www.w3.org/2001/XMLSchema" xmlns:xs="http://www.w3.org/2001/XMLSchema" xmlns:p="http://schemas.microsoft.com/office/2006/metadata/properties" xmlns:ns3="08b906ff-7b00-45b0-aee3-f62250350eb3" xmlns:ns4="36d670fb-150b-49b9-8d3d-b910dd848678" targetNamespace="http://schemas.microsoft.com/office/2006/metadata/properties" ma:root="true" ma:fieldsID="a809f8594b1e15863b94c45c746b9b31" ns3:_="" ns4:_="">
    <xsd:import namespace="08b906ff-7b00-45b0-aee3-f62250350eb3"/>
    <xsd:import namespace="36d670fb-150b-49b9-8d3d-b910dd8486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906ff-7b00-45b0-aee3-f62250350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670fb-150b-49b9-8d3d-b910dd8486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62E1E-847E-45D5-B81F-8C17BB201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E312A-020F-4F42-908F-C1E9C5A1AC97}">
  <ds:schemaRefs>
    <ds:schemaRef ds:uri="http://schemas.microsoft.com/office/2006/metadata/properties"/>
    <ds:schemaRef ds:uri="08b906ff-7b00-45b0-aee3-f62250350eb3"/>
    <ds:schemaRef ds:uri="36d670fb-150b-49b9-8d3d-b910dd84867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F90240-257C-4C0E-87DF-B3635D194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906ff-7b00-45b0-aee3-f62250350eb3"/>
    <ds:schemaRef ds:uri="36d670fb-150b-49b9-8d3d-b910dd848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Collection</vt:lpstr>
      <vt:lpstr>Isotherm Modeling</vt:lpstr>
    </vt:vector>
  </TitlesOfParts>
  <Company>Decagon Devices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Brady Carter</cp:lastModifiedBy>
  <dcterms:created xsi:type="dcterms:W3CDTF">2003-02-13T00:00:10Z</dcterms:created>
  <dcterms:modified xsi:type="dcterms:W3CDTF">2020-08-31T22:15:46Z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0x01010068C29D0BC4C50F4B8BB03131EE2A66AE</vt:lpwstr>
  </property>
</Properties>
</file>